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Сведения об открытости бюджетных данных\"/>
    </mc:Choice>
  </mc:AlternateContent>
  <bookViews>
    <workbookView xWindow="0" yWindow="0" windowWidth="19155" windowHeight="11460"/>
  </bookViews>
  <sheets>
    <sheet name="Расходы" sheetId="3" r:id="rId1"/>
  </sheets>
  <definedNames>
    <definedName name="_xlnm.Print_Area" localSheetId="0">Расходы!$A$2:$I$48</definedName>
  </definedNames>
  <calcPr calcId="162913"/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6" i="3"/>
  <c r="H19" i="3"/>
  <c r="H20" i="3"/>
  <c r="H21" i="3"/>
  <c r="H23" i="3"/>
  <c r="H26" i="3"/>
  <c r="H28" i="3"/>
  <c r="H29" i="3"/>
  <c r="H30" i="3"/>
  <c r="H31" i="3"/>
  <c r="H32" i="3"/>
  <c r="H33" i="3"/>
  <c r="H35" i="3"/>
  <c r="H36" i="3"/>
  <c r="H40" i="3"/>
  <c r="H41" i="3"/>
  <c r="H42" i="3"/>
  <c r="H43" i="3"/>
  <c r="H47" i="3"/>
  <c r="G8" i="3"/>
  <c r="G9" i="3"/>
  <c r="G10" i="3"/>
  <c r="G11" i="3"/>
  <c r="G12" i="3"/>
  <c r="G13" i="3"/>
  <c r="G14" i="3"/>
  <c r="G16" i="3"/>
  <c r="G18" i="3"/>
  <c r="G19" i="3"/>
  <c r="G20" i="3"/>
  <c r="G21" i="3"/>
  <c r="G23" i="3"/>
  <c r="G24" i="3"/>
  <c r="G25" i="3"/>
  <c r="G26" i="3"/>
  <c r="G28" i="3"/>
  <c r="G29" i="3"/>
  <c r="G30" i="3"/>
  <c r="G31" i="3"/>
  <c r="G32" i="3"/>
  <c r="G33" i="3"/>
  <c r="G35" i="3"/>
  <c r="G36" i="3"/>
  <c r="G38" i="3"/>
  <c r="G40" i="3"/>
  <c r="G41" i="3"/>
  <c r="G42" i="3"/>
  <c r="G43" i="3"/>
  <c r="G45" i="3"/>
  <c r="G47" i="3"/>
  <c r="F39" i="3" l="1"/>
  <c r="F34" i="3"/>
  <c r="F27" i="3"/>
  <c r="F22" i="3"/>
  <c r="F17" i="3"/>
  <c r="F7" i="3"/>
  <c r="E46" i="3"/>
  <c r="F46" i="3"/>
  <c r="E44" i="3"/>
  <c r="F44" i="3"/>
  <c r="E39" i="3"/>
  <c r="E37" i="3"/>
  <c r="F37" i="3"/>
  <c r="G37" i="3" s="1"/>
  <c r="E34" i="3"/>
  <c r="E27" i="3"/>
  <c r="E22" i="3"/>
  <c r="E17" i="3"/>
  <c r="E15" i="3"/>
  <c r="F15" i="3"/>
  <c r="E7" i="3"/>
  <c r="E48" i="3" s="1"/>
  <c r="D37" i="3"/>
  <c r="D46" i="3"/>
  <c r="D44" i="3"/>
  <c r="D39" i="3"/>
  <c r="D34" i="3"/>
  <c r="D27" i="3"/>
  <c r="D22" i="3"/>
  <c r="D17" i="3"/>
  <c r="D15" i="3"/>
  <c r="D7" i="3"/>
  <c r="D48" i="3" l="1"/>
  <c r="H27" i="3"/>
  <c r="G27" i="3"/>
  <c r="G46" i="3"/>
  <c r="H46" i="3"/>
  <c r="G7" i="3"/>
  <c r="H7" i="3"/>
  <c r="H34" i="3"/>
  <c r="G34" i="3"/>
  <c r="H15" i="3"/>
  <c r="G15" i="3"/>
  <c r="H17" i="3"/>
  <c r="G17" i="3"/>
  <c r="G39" i="3"/>
  <c r="H39" i="3"/>
  <c r="F48" i="3"/>
  <c r="G44" i="3"/>
  <c r="H22" i="3"/>
  <c r="G22" i="3"/>
  <c r="H48" i="3" l="1"/>
  <c r="G48" i="3"/>
</calcChain>
</file>

<file path=xl/sharedStrings.xml><?xml version="1.0" encoding="utf-8"?>
<sst xmlns="http://schemas.openxmlformats.org/spreadsheetml/2006/main" count="170" uniqueCount="99">
  <si>
    <t>Наименование показателя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</si>
  <si>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</si>
  <si>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</si>
  <si>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</si>
  <si>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</si>
  <si>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</si>
  <si>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</si>
  <si>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</si>
  <si>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</si>
  <si>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</si>
  <si>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</si>
  <si>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</si>
  <si>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</si>
  <si>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х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</si>
  <si>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</si>
  <si>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</si>
  <si>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</si>
  <si>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</si>
  <si>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Судебная система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</si>
  <si>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</si>
  <si>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Резервные фонды
</t>
  </si>
  <si>
    <t xml:space="preserve">  
Другие общегосударственные вопросы
</t>
  </si>
  <si>
    <t xml:space="preserve">  
НАЦИОНАЛЬНАЯ ОБОРОНА
</t>
  </si>
  <si>
    <t xml:space="preserve">  
Мобилизационная и вневойсковая подготовка
</t>
  </si>
  <si>
    <t xml:space="preserve">  
НАЦИОНАЛЬНАЯ ЭКОНОМИКА
</t>
  </si>
  <si>
    <t xml:space="preserve">  
Сельское хозяйство и рыболовство
</t>
  </si>
  <si>
    <t xml:space="preserve">  
Транспорт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</si>
  <si>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</si>
  <si>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</si>
  <si>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ЖИЛИЩНО-КОММУНАЛЬНОЕ ХОЗЯЙСТВО
</t>
  </si>
  <si>
    <t xml:space="preserve">  
Жилищное хозяйство
</t>
  </si>
  <si>
    <t xml:space="preserve">  
Коммунальное хозяйство
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</si>
  <si>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</si>
  <si>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</si>
  <si>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ОБРАЗОВАНИЕ
</t>
  </si>
  <si>
    <t xml:space="preserve">  
Дошкольное образование
</t>
  </si>
  <si>
    <t xml:space="preserve">  
Общее образование
</t>
  </si>
  <si>
    <t xml:space="preserve">  
Дополнительное образование детей
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</si>
  <si>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</si>
  <si>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</si>
  <si>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Другие вопросы в области образования
</t>
  </si>
  <si>
    <t xml:space="preserve">  
КУЛЬТУРА, КИНЕМАТОГРАФИЯ
</t>
  </si>
  <si>
    <t xml:space="preserve">  
Культура
</t>
  </si>
  <si>
    <t xml:space="preserve">  
Другие вопросы в области культуры, кинематографии
</t>
  </si>
  <si>
    <t xml:space="preserve">  
ЗДРАВООХРАНЕНИЕ
</t>
  </si>
  <si>
    <t xml:space="preserve">  
Другие вопросы в области здравоохранения
</t>
  </si>
  <si>
    <t xml:space="preserve">  
СОЦИАЛЬНАЯ ПОЛИТИКА
</t>
  </si>
  <si>
    <t xml:space="preserve">  
Пенсионное обеспечение
</t>
  </si>
  <si>
    <t xml:space="preserve">  
Социальное обеспечение населения
</t>
  </si>
  <si>
    <t xml:space="preserve">  
Охрана семьи и детства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</si>
  <si>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</si>
  <si>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</si>
  <si>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Массовый спорт
</t>
  </si>
  <si>
    <t xml:space="preserve">  
СРЕДСТВА МАССОВОЙ ИНФОРМАЦИИ
</t>
  </si>
  <si>
    <t xml:space="preserve">  
Периодическая печать и издательства
</t>
  </si>
  <si>
    <t>Первоначальный бюджет 2022 года</t>
  </si>
  <si>
    <t>(в рублях)</t>
  </si>
  <si>
    <t>Раздел</t>
  </si>
  <si>
    <t>Подраздел</t>
  </si>
  <si>
    <t>Уточненный бюджет 2022 года</t>
  </si>
  <si>
    <t>Кассовое исполнение за 2022 год</t>
  </si>
  <si>
    <t>Процент исполнения к уточненному бюджету</t>
  </si>
  <si>
    <t>Процент исполнения к первоначальному бюджету</t>
  </si>
  <si>
    <t>01</t>
  </si>
  <si>
    <t>00</t>
  </si>
  <si>
    <t>02</t>
  </si>
  <si>
    <t>04</t>
  </si>
  <si>
    <t>03</t>
  </si>
  <si>
    <t>05</t>
  </si>
  <si>
    <t>06</t>
  </si>
  <si>
    <t>07</t>
  </si>
  <si>
    <t>08</t>
  </si>
  <si>
    <t>09</t>
  </si>
  <si>
    <t>Всего расходов:</t>
  </si>
  <si>
    <t>9</t>
  </si>
  <si>
    <t>Сведения о расходах бюджета Пограничного муниципального округа в 2022 году по разделам и подразделам классификации расходов бюджетов в сравнении с первоначально утвержденными расходами</t>
  </si>
  <si>
    <t xml:space="preserve">Примечание к гр.8          </t>
  </si>
  <si>
    <t>Неисполнение первоначального бюджетаза  счет экономии по оплате труда в связи наличием вакансий</t>
  </si>
  <si>
    <t xml:space="preserve">Превышение фактических расходов к первоначальному бюджету в связи с изменениями в течении года условий оплаты труда </t>
  </si>
  <si>
    <t xml:space="preserve">Средства  резервного фонда Администрации Пограничного муниципального округа частично остались невостребованными </t>
  </si>
  <si>
    <t>Превышение первоначального плана в связи с распределением дополнительных средств субвенций из краевого бюджета</t>
  </si>
  <si>
    <t>в 4,64 раза</t>
  </si>
  <si>
    <t>Низкое исполнение  в связи с окончанием работ по разработке проекта "Генерального плана и правил землепользования и застройки Пограничного муниципального округа" в 2023 году</t>
  </si>
  <si>
    <t>Низкое исполнение  первоначального плана в связи с корректировкой сумм субсидий из краевого бюджета на реконструкцию дорог</t>
  </si>
  <si>
    <t>Неисполнение первоночального плана в связи с оплатой взносов в фонд капитального ремонта жилого фонда по фактически предоставленным спискам квартир, находящихся в муниципальной собственности</t>
  </si>
  <si>
    <t>в 2,54 раза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</si>
  <si>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обеспечением населения качественными услугами ЖКХ</t>
  </si>
  <si>
    <t>в 1,38 раза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</si>
  <si>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благоустройством территории округа</t>
  </si>
  <si>
    <t xml:space="preserve"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образования  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</si>
  <si>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культуры</t>
  </si>
  <si>
    <t>Низкое исполнение  первоначального плана в связи с корректировкой сумм субсидий из краевого бюджета на кап.ремонт памятника "Братская могила воинов 1-го Дальневосточного фронта", и на строительство дома культуры в с. Сергеевка</t>
  </si>
  <si>
    <t>В первоначальном бюджете не предусматривались расходы на финансирование муниципальной программы в сфере здравоохранения</t>
  </si>
  <si>
    <t>Низкое исполнение  первоначального плана в связи с корректировкой сумм субвенций  из краевого бюджета наобеспечение мер социальной поддержки педагогическим работникам</t>
  </si>
  <si>
    <t>Неисполнение первоначального бюджета в связи с корректировкой сумм субвенций  из краевого бюджета на компенсацию родительской платы за присмотр и уход за детьми в ДОУ, а также субвенций на обеспечение детей-сирот жилыми помещениями</t>
  </si>
  <si>
    <t xml:space="preserve">Неисполнение первоначального плана в связи с переносом работ по установке пандуса для маломобильных групп населения в доме культуры с.Барано-Оренбургское на 2023 год </t>
  </si>
  <si>
    <t>в 3,19 раза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</si>
  <si>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физической культуры и спорта</t>
  </si>
  <si>
    <t xml:space="preserve">Превышение первоначального плана в связи с распределением дополнительных средств субсидий, субвенций из краевого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</si>
</sst>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5">
    <xf numFmtId="0" fontId="0" fillId="0" borderId="0" xfId="0"/>
    <xf numFmtId="0" fontId="17" fillId="0" borderId="1" xfId="5" applyNumberFormat="1" applyFont="1" applyProtection="1"/>
    <xf numFmtId="0" fontId="18" fillId="0" borderId="0" xfId="0" applyFont="1" applyProtection="1">
      <protection locked="0"/>
    </xf>
    <xf numFmtId="0" fontId="17" fillId="0" borderId="1" xfId="19" applyNumberFormat="1" applyFont="1" applyProtection="1"/>
    <xf numFmtId="0" fontId="17" fillId="2" borderId="1" xfId="59" applyNumberFormat="1" applyFont="1" applyProtection="1"/>
    <xf numFmtId="0" fontId="17" fillId="0" borderId="1" xfId="5" applyNumberFormat="1" applyFont="1" applyAlignment="1" applyProtection="1">
      <alignment horizontal="right"/>
    </xf>
    <xf numFmtId="0" fontId="17" fillId="0" borderId="1" xfId="80" applyNumberFormat="1" applyFont="1" applyBorder="1" applyProtection="1"/>
    <xf numFmtId="0" fontId="17" fillId="0" borderId="1" xfId="60" applyNumberFormat="1" applyFont="1" applyProtection="1">
      <alignment horizontal="left" wrapText="1"/>
    </xf>
    <xf numFmtId="49" fontId="17" fillId="0" borderId="1" xfId="52" applyNumberFormat="1" applyFont="1" applyProtection="1">
      <alignment horizontal="center"/>
    </xf>
    <xf numFmtId="49" fontId="17" fillId="0" borderId="1" xfId="52" applyNumberFormat="1" applyFont="1" applyAlignment="1" applyProtection="1"/>
    <xf numFmtId="49" fontId="20" fillId="0" borderId="60" xfId="55" applyNumberFormat="1" applyFont="1" applyBorder="1" applyProtection="1">
      <alignment horizontal="center"/>
    </xf>
    <xf numFmtId="0" fontId="21" fillId="0" borderId="0" xfId="0" applyFont="1" applyProtection="1">
      <protection locked="0"/>
    </xf>
    <xf numFmtId="49" fontId="17" fillId="0" borderId="60" xfId="55" applyNumberFormat="1" applyFont="1" applyBorder="1" applyProtection="1">
      <alignment horizontal="center"/>
    </xf>
    <xf numFmtId="49" fontId="17" fillId="0" borderId="60" xfId="42" applyNumberFormat="1" applyFont="1" applyBorder="1" applyAlignment="1" applyProtection="1">
      <alignment horizontal="center"/>
    </xf>
    <xf numFmtId="4" fontId="17" fillId="0" borderId="60" xfId="42" applyNumberFormat="1" applyFont="1" applyBorder="1" applyProtection="1">
      <alignment horizontal="right"/>
    </xf>
    <xf numFmtId="4" fontId="20" fillId="0" borderId="60" xfId="77" applyNumberFormat="1" applyFont="1" applyBorder="1" applyAlignment="1" applyProtection="1">
      <alignment horizontal="center"/>
    </xf>
    <xf numFmtId="4" fontId="20" fillId="0" borderId="60" xfId="77" applyNumberFormat="1" applyFont="1" applyBorder="1" applyProtection="1">
      <alignment horizontal="right"/>
    </xf>
    <xf numFmtId="0" fontId="17" fillId="0" borderId="1" xfId="57" applyNumberFormat="1" applyFont="1" applyBorder="1" applyAlignment="1" applyProtection="1"/>
    <xf numFmtId="0" fontId="17" fillId="0" borderId="1" xfId="57" applyNumberFormat="1" applyFont="1" applyBorder="1" applyProtection="1"/>
    <xf numFmtId="0" fontId="17" fillId="2" borderId="1" xfId="59" applyNumberFormat="1" applyFont="1" applyAlignment="1" applyProtection="1"/>
    <xf numFmtId="0" fontId="18" fillId="0" borderId="0" xfId="0" applyFont="1" applyAlignment="1" applyProtection="1">
      <protection locked="0"/>
    </xf>
    <xf numFmtId="49" fontId="17" fillId="0" borderId="60" xfId="38" applyNumberFormat="1" applyFont="1" applyBorder="1" applyAlignment="1" applyProtection="1">
      <alignment horizontal="center" vertical="center" wrapText="1"/>
    </xf>
    <xf numFmtId="49" fontId="17" fillId="0" borderId="60" xfId="35" applyNumberFormat="1" applyFont="1" applyBorder="1" applyAlignment="1" applyProtection="1">
      <alignment horizontal="center" vertical="center" wrapText="1"/>
    </xf>
    <xf numFmtId="0" fontId="17" fillId="0" borderId="1" xfId="62" applyNumberFormat="1" applyFont="1" applyBorder="1" applyProtection="1">
      <alignment horizontal="left"/>
    </xf>
    <xf numFmtId="49" fontId="17" fillId="0" borderId="1" xfId="63" applyNumberFormat="1" applyFont="1" applyBorder="1" applyAlignment="1" applyProtection="1"/>
    <xf numFmtId="49" fontId="17" fillId="0" borderId="1" xfId="63" applyNumberFormat="1" applyFont="1" applyBorder="1" applyProtection="1"/>
    <xf numFmtId="4" fontId="17" fillId="0" borderId="60" xfId="42" applyNumberFormat="1" applyFont="1" applyFill="1" applyBorder="1" applyProtection="1">
      <alignment horizontal="right"/>
    </xf>
    <xf numFmtId="0" fontId="20" fillId="0" borderId="60" xfId="53" applyNumberFormat="1" applyFont="1" applyBorder="1" applyProtection="1">
      <alignment horizontal="left" wrapText="1" indent="2"/>
    </xf>
    <xf numFmtId="49" fontId="20" fillId="0" borderId="60" xfId="42" applyNumberFormat="1" applyFont="1" applyBorder="1" applyAlignment="1" applyProtection="1">
      <alignment horizontal="center"/>
    </xf>
    <xf numFmtId="4" fontId="20" fillId="0" borderId="60" xfId="42" applyNumberFormat="1" applyFont="1" applyBorder="1" applyProtection="1">
      <alignment horizontal="right"/>
    </xf>
    <xf numFmtId="0" fontId="17" fillId="0" borderId="60" xfId="53" applyNumberFormat="1" applyFont="1" applyBorder="1" applyProtection="1">
      <alignment horizontal="left" wrapText="1" indent="2"/>
    </xf>
    <xf numFmtId="0" fontId="20" fillId="0" borderId="60" xfId="74" applyNumberFormat="1" applyFont="1" applyBorder="1" applyProtection="1">
      <alignment horizontal="left" wrapText="1"/>
    </xf>
    <xf numFmtId="49" fontId="20" fillId="0" borderId="60" xfId="76" applyNumberFormat="1" applyFont="1" applyBorder="1" applyProtection="1">
      <alignment horizontal="center" wrapText="1"/>
    </xf>
    <xf numFmtId="4" fontId="17" fillId="0" borderId="60" xfId="42" applyNumberFormat="1" applyFont="1" applyBorder="1" applyAlignment="1" applyProtection="1">
      <alignment horizontal="left" wrapText="1"/>
    </xf>
    <xf numFmtId="4" fontId="20" fillId="0" borderId="60" xfId="42" applyNumberFormat="1" applyFont="1" applyBorder="1" applyAlignment="1" applyProtection="1">
      <alignment horizontal="left" wrapText="1"/>
    </xf>
    <xf numFmtId="4" fontId="17" fillId="0" borderId="60" xfId="42" applyNumberFormat="1" applyFont="1" applyBorder="1" applyAlignment="1" applyProtection="1">
      <alignment horizontal="left" vertical="center" wrapText="1"/>
    </xf>
    <xf numFmtId="4" fontId="20" fillId="0" borderId="60" xfId="42" applyNumberFormat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17" fillId="0" borderId="60" xfId="37" applyNumberFormat="1" applyFont="1" applyBorder="1" applyAlignment="1" applyProtection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5" applyFont="1" applyBorder="1">
      <alignment horizontal="center" vertical="center" wrapText="1"/>
    </xf>
    <xf numFmtId="49" fontId="17" fillId="0" borderId="60" xfId="35" applyNumberFormat="1" applyFont="1" applyBorder="1" applyAlignment="1" applyProtection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Normal="100" zoomScaleSheetLayoutView="100" workbookViewId="0">
      <selection activeCell="H19" sqref="H19"/>
    </sheetView>
  </sheetViews>
  <sheetFormatPr defaultColWidth="9.140625" defaultRowHeight="12.75" x14ac:dyDescent="0.2"/>
  <cols>
    <col min="1" max="1" width="42.140625" style="2" customWidth="1"/>
    <col min="2" max="2" width="8.5703125" style="2" customWidth="1"/>
    <col min="3" max="3" width="10.28515625" style="20" customWidth="1"/>
    <col min="4" max="4" width="15" style="2" customWidth="1"/>
    <col min="5" max="5" width="16.42578125" style="2" customWidth="1"/>
    <col min="6" max="7" width="13.7109375" style="2" customWidth="1"/>
    <col min="8" max="8" width="15.140625" style="2" customWidth="1"/>
    <col min="9" max="9" width="24.140625" style="2" customWidth="1"/>
    <col min="10" max="16384" width="9.140625" style="2"/>
  </cols>
  <sheetData>
    <row r="1" spans="1:9" ht="7.5" customHeight="1" x14ac:dyDescent="0.2">
      <c r="A1" s="7"/>
      <c r="B1" s="8"/>
      <c r="C1" s="9"/>
      <c r="D1" s="8"/>
      <c r="E1" s="8"/>
      <c r="F1" s="8"/>
      <c r="G1" s="8"/>
      <c r="H1" s="1"/>
      <c r="I1" s="1"/>
    </row>
    <row r="2" spans="1:9" ht="35.25" customHeight="1" x14ac:dyDescent="0.25">
      <c r="A2" s="37" t="s">
        <v>75</v>
      </c>
      <c r="B2" s="38"/>
      <c r="C2" s="38"/>
      <c r="D2" s="38"/>
      <c r="E2" s="38"/>
      <c r="F2" s="38"/>
      <c r="G2" s="38"/>
      <c r="H2" s="38"/>
      <c r="I2" s="39"/>
    </row>
    <row r="3" spans="1:9" ht="12.95" customHeight="1" x14ac:dyDescent="0.2">
      <c r="A3" s="23"/>
      <c r="B3" s="23"/>
      <c r="C3" s="24"/>
      <c r="D3" s="25"/>
      <c r="E3" s="25"/>
      <c r="F3" s="3"/>
      <c r="G3" s="3"/>
      <c r="H3" s="1"/>
      <c r="I3" s="5" t="s">
        <v>56</v>
      </c>
    </row>
    <row r="4" spans="1:9" ht="11.45" customHeight="1" x14ac:dyDescent="0.2">
      <c r="A4" s="42" t="s">
        <v>0</v>
      </c>
      <c r="B4" s="42" t="s">
        <v>57</v>
      </c>
      <c r="C4" s="44" t="s">
        <v>58</v>
      </c>
      <c r="D4" s="44" t="s">
        <v>55</v>
      </c>
      <c r="E4" s="44" t="s">
        <v>59</v>
      </c>
      <c r="F4" s="44" t="s">
        <v>60</v>
      </c>
      <c r="G4" s="40" t="s">
        <v>61</v>
      </c>
      <c r="H4" s="40" t="s">
        <v>62</v>
      </c>
      <c r="I4" s="40" t="s">
        <v>76</v>
      </c>
    </row>
    <row r="5" spans="1:9" ht="56.25" customHeight="1" x14ac:dyDescent="0.2">
      <c r="A5" s="43"/>
      <c r="B5" s="43"/>
      <c r="C5" s="41"/>
      <c r="D5" s="41"/>
      <c r="E5" s="41"/>
      <c r="F5" s="41"/>
      <c r="G5" s="41"/>
      <c r="H5" s="41"/>
      <c r="I5" s="41"/>
    </row>
    <row r="6" spans="1:9" s="20" customFormat="1" ht="11.45" customHeight="1" x14ac:dyDescent="0.2">
      <c r="A6" s="22" t="s">
        <v>1</v>
      </c>
      <c r="B6" s="22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74</v>
      </c>
    </row>
    <row r="7" spans="1:9" s="11" customFormat="1" ht="38.25" x14ac:dyDescent="0.2">
      <c r="A7" s="27" t="s">
        <v>14</v>
      </c>
      <c r="B7" s="10" t="s">
        <v>63</v>
      </c>
      <c r="C7" s="28" t="s">
        <v>64</v>
      </c>
      <c r="D7" s="29">
        <f>D8+D9+D10+D11+D12+D13+D14</f>
        <v>132697468</v>
      </c>
      <c r="E7" s="29">
        <f t="shared" ref="E7" si="0">E8+E9+E10+E11+E12+E13+E14</f>
        <v>160378283.36000001</v>
      </c>
      <c r="F7" s="29">
        <f>F8+F9+F10+F11+F12+F13+F14</f>
        <v>135992510.02000001</v>
      </c>
      <c r="G7" s="29">
        <f>F7/E7*100</f>
        <v>84.794840779495416</v>
      </c>
      <c r="H7" s="29">
        <f>F7/D7*100</f>
        <v>102.4831235061697</v>
      </c>
      <c r="I7" s="29"/>
    </row>
    <row r="8" spans="1:9" ht="76.5" x14ac:dyDescent="0.2">
      <c r="A8" s="30" t="s">
        <v>15</v>
      </c>
      <c r="B8" s="12" t="s">
        <v>63</v>
      </c>
      <c r="C8" s="13" t="s">
        <v>65</v>
      </c>
      <c r="D8" s="14">
        <v>2177100</v>
      </c>
      <c r="E8" s="14">
        <v>2521714</v>
      </c>
      <c r="F8" s="14">
        <v>2587790.9900000002</v>
      </c>
      <c r="G8" s="14">
        <f t="shared" ref="G8:G48" si="1">F8/E8*100</f>
        <v>102.62032054388406</v>
      </c>
      <c r="H8" s="14">
        <f t="shared" ref="H8:H48" si="2">F8/D8*100</f>
        <v>118.86413072435811</v>
      </c>
      <c r="I8" s="33" t="s">
        <v>78</v>
      </c>
    </row>
    <row r="9" spans="1:9" ht="76.5" x14ac:dyDescent="0.2">
      <c r="A9" s="30" t="s">
        <v>16</v>
      </c>
      <c r="B9" s="12" t="s">
        <v>63</v>
      </c>
      <c r="C9" s="13" t="s">
        <v>67</v>
      </c>
      <c r="D9" s="14">
        <v>3655300</v>
      </c>
      <c r="E9" s="14">
        <v>4100475</v>
      </c>
      <c r="F9" s="14">
        <v>4231157.47</v>
      </c>
      <c r="G9" s="14">
        <f t="shared" si="1"/>
        <v>103.18700809052611</v>
      </c>
      <c r="H9" s="14">
        <f t="shared" si="2"/>
        <v>115.75404125516373</v>
      </c>
      <c r="I9" s="33" t="s">
        <v>78</v>
      </c>
    </row>
    <row r="10" spans="1:9" ht="89.25" x14ac:dyDescent="0.2">
      <c r="A10" s="30" t="s">
        <v>17</v>
      </c>
      <c r="B10" s="12" t="s">
        <v>63</v>
      </c>
      <c r="C10" s="13" t="s">
        <v>66</v>
      </c>
      <c r="D10" s="14">
        <v>13373800</v>
      </c>
      <c r="E10" s="14">
        <v>14466686.41</v>
      </c>
      <c r="F10" s="14">
        <v>12273788</v>
      </c>
      <c r="G10" s="14">
        <f t="shared" si="1"/>
        <v>84.841736747095226</v>
      </c>
      <c r="H10" s="14">
        <f t="shared" si="2"/>
        <v>91.774873259656943</v>
      </c>
      <c r="I10" s="33" t="s">
        <v>77</v>
      </c>
    </row>
    <row r="11" spans="1:9" ht="38.25" x14ac:dyDescent="0.2">
      <c r="A11" s="30" t="s">
        <v>18</v>
      </c>
      <c r="B11" s="12" t="s">
        <v>63</v>
      </c>
      <c r="C11" s="13" t="s">
        <v>68</v>
      </c>
      <c r="D11" s="14">
        <v>238082</v>
      </c>
      <c r="E11" s="14">
        <v>238082</v>
      </c>
      <c r="F11" s="14">
        <v>238082</v>
      </c>
      <c r="G11" s="14">
        <f t="shared" si="1"/>
        <v>100</v>
      </c>
      <c r="H11" s="14">
        <f t="shared" si="2"/>
        <v>100</v>
      </c>
      <c r="I11" s="14"/>
    </row>
    <row r="12" spans="1:9" ht="76.5" x14ac:dyDescent="0.2">
      <c r="A12" s="30" t="s">
        <v>19</v>
      </c>
      <c r="B12" s="12" t="s">
        <v>63</v>
      </c>
      <c r="C12" s="13" t="s">
        <v>69</v>
      </c>
      <c r="D12" s="14">
        <v>6813640</v>
      </c>
      <c r="E12" s="14">
        <v>7355024</v>
      </c>
      <c r="F12" s="14">
        <v>6567520.8799999999</v>
      </c>
      <c r="G12" s="14">
        <f t="shared" si="1"/>
        <v>89.292990478345132</v>
      </c>
      <c r="H12" s="14">
        <f t="shared" si="2"/>
        <v>96.387846730969045</v>
      </c>
      <c r="I12" s="14"/>
    </row>
    <row r="13" spans="1:9" ht="80.25" customHeight="1" x14ac:dyDescent="0.2">
      <c r="A13" s="30" t="s">
        <v>20</v>
      </c>
      <c r="B13" s="12" t="s">
        <v>63</v>
      </c>
      <c r="C13" s="13" t="s">
        <v>10</v>
      </c>
      <c r="D13" s="14">
        <v>100000</v>
      </c>
      <c r="E13" s="14">
        <v>4668189.95</v>
      </c>
      <c r="F13" s="14">
        <v>0</v>
      </c>
      <c r="G13" s="14">
        <f t="shared" si="1"/>
        <v>0</v>
      </c>
      <c r="H13" s="14">
        <f t="shared" si="2"/>
        <v>0</v>
      </c>
      <c r="I13" s="33" t="s">
        <v>79</v>
      </c>
    </row>
    <row r="14" spans="1:9" ht="38.25" x14ac:dyDescent="0.2">
      <c r="A14" s="30" t="s">
        <v>21</v>
      </c>
      <c r="B14" s="12" t="s">
        <v>63</v>
      </c>
      <c r="C14" s="13" t="s">
        <v>12</v>
      </c>
      <c r="D14" s="14">
        <v>106339546</v>
      </c>
      <c r="E14" s="14">
        <v>127028112</v>
      </c>
      <c r="F14" s="14">
        <v>110094170.68000001</v>
      </c>
      <c r="G14" s="14">
        <f t="shared" si="1"/>
        <v>86.66913878087081</v>
      </c>
      <c r="H14" s="14">
        <f t="shared" si="2"/>
        <v>103.53078870583103</v>
      </c>
      <c r="I14" s="14"/>
    </row>
    <row r="15" spans="1:9" s="11" customFormat="1" ht="76.5" x14ac:dyDescent="0.2">
      <c r="A15" s="27" t="s">
        <v>22</v>
      </c>
      <c r="B15" s="10" t="s">
        <v>65</v>
      </c>
      <c r="C15" s="28" t="s">
        <v>64</v>
      </c>
      <c r="D15" s="29">
        <f>D16</f>
        <v>345914</v>
      </c>
      <c r="E15" s="29">
        <f t="shared" ref="E15:F15" si="3">E16</f>
        <v>366794</v>
      </c>
      <c r="F15" s="29">
        <f t="shared" si="3"/>
        <v>366794</v>
      </c>
      <c r="G15" s="29">
        <f t="shared" si="1"/>
        <v>100</v>
      </c>
      <c r="H15" s="29">
        <f t="shared" si="2"/>
        <v>106.03618240371884</v>
      </c>
      <c r="I15" s="34" t="s">
        <v>80</v>
      </c>
    </row>
    <row r="16" spans="1:9" ht="38.25" x14ac:dyDescent="0.2">
      <c r="A16" s="30" t="s">
        <v>23</v>
      </c>
      <c r="B16" s="12" t="s">
        <v>65</v>
      </c>
      <c r="C16" s="13" t="s">
        <v>67</v>
      </c>
      <c r="D16" s="14">
        <v>345914</v>
      </c>
      <c r="E16" s="14">
        <v>366794</v>
      </c>
      <c r="F16" s="14">
        <v>366794</v>
      </c>
      <c r="G16" s="14">
        <f t="shared" si="1"/>
        <v>100</v>
      </c>
      <c r="H16" s="14">
        <f t="shared" si="2"/>
        <v>106.03618240371884</v>
      </c>
      <c r="I16" s="14"/>
    </row>
    <row r="17" spans="1:9" s="11" customFormat="1" ht="38.25" x14ac:dyDescent="0.2">
      <c r="A17" s="27" t="s">
        <v>24</v>
      </c>
      <c r="B17" s="10" t="s">
        <v>66</v>
      </c>
      <c r="C17" s="28" t="s">
        <v>64</v>
      </c>
      <c r="D17" s="29">
        <f>D18+D19+D20+D21</f>
        <v>268259206.80999997</v>
      </c>
      <c r="E17" s="29">
        <f t="shared" ref="E17" si="4">E18+E19+E20+E21</f>
        <v>49939491.909999996</v>
      </c>
      <c r="F17" s="29">
        <f>F18+F19+F20+F21</f>
        <v>40424369.009999998</v>
      </c>
      <c r="G17" s="29">
        <f t="shared" si="1"/>
        <v>80.946696620085817</v>
      </c>
      <c r="H17" s="29">
        <f t="shared" si="2"/>
        <v>15.069145059625624</v>
      </c>
      <c r="I17" s="29"/>
    </row>
    <row r="18" spans="1:9" ht="76.5" x14ac:dyDescent="0.2">
      <c r="A18" s="30" t="s">
        <v>25</v>
      </c>
      <c r="B18" s="12" t="s">
        <v>66</v>
      </c>
      <c r="C18" s="13" t="s">
        <v>68</v>
      </c>
      <c r="D18" s="14">
        <v>324127.09000000003</v>
      </c>
      <c r="E18" s="14">
        <v>2039427.65</v>
      </c>
      <c r="F18" s="14">
        <v>1503954.08</v>
      </c>
      <c r="G18" s="14">
        <f t="shared" si="1"/>
        <v>73.743929087163266</v>
      </c>
      <c r="H18" s="14" t="s">
        <v>81</v>
      </c>
      <c r="I18" s="33" t="s">
        <v>98</v>
      </c>
    </row>
    <row r="19" spans="1:9" ht="38.25" x14ac:dyDescent="0.2">
      <c r="A19" s="30" t="s">
        <v>26</v>
      </c>
      <c r="B19" s="12" t="s">
        <v>66</v>
      </c>
      <c r="C19" s="13" t="s">
        <v>71</v>
      </c>
      <c r="D19" s="14">
        <v>3528387.08</v>
      </c>
      <c r="E19" s="14">
        <v>3528387.08</v>
      </c>
      <c r="F19" s="14">
        <v>3525000</v>
      </c>
      <c r="G19" s="14">
        <f t="shared" si="1"/>
        <v>99.904004863321276</v>
      </c>
      <c r="H19" s="14">
        <f t="shared" si="2"/>
        <v>99.904004863321276</v>
      </c>
      <c r="I19" s="14"/>
    </row>
    <row r="20" spans="1:9" ht="76.5" x14ac:dyDescent="0.2">
      <c r="A20" s="30" t="s">
        <v>27</v>
      </c>
      <c r="B20" s="12" t="s">
        <v>66</v>
      </c>
      <c r="C20" s="13" t="s">
        <v>72</v>
      </c>
      <c r="D20" s="14">
        <v>262251692.63999999</v>
      </c>
      <c r="E20" s="14">
        <v>42140677.18</v>
      </c>
      <c r="F20" s="14">
        <v>34509414.93</v>
      </c>
      <c r="G20" s="14">
        <f t="shared" si="1"/>
        <v>81.890983342759853</v>
      </c>
      <c r="H20" s="14">
        <f t="shared" si="2"/>
        <v>13.158891209663997</v>
      </c>
      <c r="I20" s="33" t="s">
        <v>83</v>
      </c>
    </row>
    <row r="21" spans="1:9" ht="102" x14ac:dyDescent="0.2">
      <c r="A21" s="30" t="s">
        <v>28</v>
      </c>
      <c r="B21" s="12" t="s">
        <v>66</v>
      </c>
      <c r="C21" s="13" t="s">
        <v>11</v>
      </c>
      <c r="D21" s="14">
        <v>2155000</v>
      </c>
      <c r="E21" s="14">
        <v>2231000</v>
      </c>
      <c r="F21" s="14">
        <v>886000</v>
      </c>
      <c r="G21" s="14">
        <f t="shared" si="1"/>
        <v>39.713133124159569</v>
      </c>
      <c r="H21" s="14">
        <f t="shared" si="2"/>
        <v>41.113689095127611</v>
      </c>
      <c r="I21" s="33" t="s">
        <v>82</v>
      </c>
    </row>
    <row r="22" spans="1:9" s="11" customFormat="1" ht="51" x14ac:dyDescent="0.2">
      <c r="A22" s="27" t="s">
        <v>29</v>
      </c>
      <c r="B22" s="10" t="s">
        <v>68</v>
      </c>
      <c r="C22" s="28" t="s">
        <v>64</v>
      </c>
      <c r="D22" s="29">
        <f>D23+D24+D25+D26</f>
        <v>102187649.84</v>
      </c>
      <c r="E22" s="29">
        <f t="shared" ref="E22" si="5">E23+E24+E25+E26</f>
        <v>216108589.06</v>
      </c>
      <c r="F22" s="29">
        <f>F23+F24+F25+F26</f>
        <v>219782073.34</v>
      </c>
      <c r="G22" s="29">
        <f t="shared" si="1"/>
        <v>101.69983261469544</v>
      </c>
      <c r="H22" s="29">
        <f t="shared" si="2"/>
        <v>215.07694294185563</v>
      </c>
    </row>
    <row r="23" spans="1:9" ht="128.25" customHeight="1" x14ac:dyDescent="0.2">
      <c r="A23" s="30" t="s">
        <v>30</v>
      </c>
      <c r="B23" s="12" t="s">
        <v>68</v>
      </c>
      <c r="C23" s="13" t="s">
        <v>63</v>
      </c>
      <c r="D23" s="14">
        <v>850000</v>
      </c>
      <c r="E23" s="14">
        <v>850000</v>
      </c>
      <c r="F23" s="14">
        <v>745860.45</v>
      </c>
      <c r="G23" s="14">
        <f t="shared" si="1"/>
        <v>87.748288235294112</v>
      </c>
      <c r="H23" s="14">
        <f t="shared" si="2"/>
        <v>87.748288235294112</v>
      </c>
      <c r="I23" s="33" t="s">
        <v>84</v>
      </c>
    </row>
    <row r="24" spans="1:9" ht="127.5" x14ac:dyDescent="0.2">
      <c r="A24" s="30" t="s">
        <v>31</v>
      </c>
      <c r="B24" s="12" t="s">
        <v>68</v>
      </c>
      <c r="C24" s="13" t="s">
        <v>65</v>
      </c>
      <c r="D24" s="14">
        <v>68058027.469999999</v>
      </c>
      <c r="E24" s="14">
        <v>164827149.25</v>
      </c>
      <c r="F24" s="14">
        <v>172926764.53999999</v>
      </c>
      <c r="G24" s="14">
        <f t="shared" si="1"/>
        <v>104.91400556695606</v>
      </c>
      <c r="H24" s="14" t="s">
        <v>85</v>
      </c>
      <c r="I24" s="33" t="s">
        <v>86</v>
      </c>
    </row>
    <row r="25" spans="1:9" ht="114.75" x14ac:dyDescent="0.2">
      <c r="A25" s="30" t="s">
        <v>32</v>
      </c>
      <c r="B25" s="12" t="s">
        <v>68</v>
      </c>
      <c r="C25" s="13" t="s">
        <v>67</v>
      </c>
      <c r="D25" s="14">
        <v>33264184.719999999</v>
      </c>
      <c r="E25" s="14">
        <v>50416002.159999996</v>
      </c>
      <c r="F25" s="14">
        <v>46094010.700000003</v>
      </c>
      <c r="G25" s="14">
        <f t="shared" si="1"/>
        <v>91.427341965188475</v>
      </c>
      <c r="H25" s="14" t="s">
        <v>87</v>
      </c>
      <c r="I25" s="33" t="s">
        <v>88</v>
      </c>
    </row>
    <row r="26" spans="1:9" ht="51" x14ac:dyDescent="0.2">
      <c r="A26" s="30" t="s">
        <v>33</v>
      </c>
      <c r="B26" s="12" t="s">
        <v>68</v>
      </c>
      <c r="C26" s="13" t="s">
        <v>68</v>
      </c>
      <c r="D26" s="14">
        <v>15437.65</v>
      </c>
      <c r="E26" s="14">
        <v>15437.65</v>
      </c>
      <c r="F26" s="14">
        <v>15437.65</v>
      </c>
      <c r="G26" s="14">
        <f t="shared" si="1"/>
        <v>100</v>
      </c>
      <c r="H26" s="14">
        <f t="shared" si="2"/>
        <v>100</v>
      </c>
      <c r="I26" s="14"/>
    </row>
    <row r="27" spans="1:9" s="11" customFormat="1" ht="102" x14ac:dyDescent="0.2">
      <c r="A27" s="27" t="s">
        <v>34</v>
      </c>
      <c r="B27" s="10" t="s">
        <v>70</v>
      </c>
      <c r="C27" s="28" t="s">
        <v>64</v>
      </c>
      <c r="D27" s="29">
        <f>D28+D29+D30+D31+D32+D33</f>
        <v>399301309.60000002</v>
      </c>
      <c r="E27" s="29">
        <f t="shared" ref="E27" si="6">E28+E29+E30+E31+E32+E33</f>
        <v>427831722.10000002</v>
      </c>
      <c r="F27" s="29">
        <f>F28+F29+F30+F31+F32+F33</f>
        <v>424171744.70000005</v>
      </c>
      <c r="G27" s="29">
        <f t="shared" si="1"/>
        <v>99.144528745546239</v>
      </c>
      <c r="H27" s="29">
        <f t="shared" si="2"/>
        <v>106.22848823734488</v>
      </c>
      <c r="I27" s="33" t="s">
        <v>89</v>
      </c>
    </row>
    <row r="28" spans="1:9" ht="38.25" x14ac:dyDescent="0.2">
      <c r="A28" s="30" t="s">
        <v>35</v>
      </c>
      <c r="B28" s="12" t="s">
        <v>70</v>
      </c>
      <c r="C28" s="13" t="s">
        <v>63</v>
      </c>
      <c r="D28" s="14">
        <v>94768750.859999999</v>
      </c>
      <c r="E28" s="14">
        <v>102129658.16</v>
      </c>
      <c r="F28" s="26">
        <v>102154753.93000001</v>
      </c>
      <c r="G28" s="14">
        <f t="shared" si="1"/>
        <v>100.02457246058798</v>
      </c>
      <c r="H28" s="14">
        <f t="shared" si="2"/>
        <v>107.79371153779498</v>
      </c>
      <c r="I28" s="14"/>
    </row>
    <row r="29" spans="1:9" ht="38.25" x14ac:dyDescent="0.2">
      <c r="A29" s="30" t="s">
        <v>36</v>
      </c>
      <c r="B29" s="12" t="s">
        <v>70</v>
      </c>
      <c r="C29" s="13" t="s">
        <v>65</v>
      </c>
      <c r="D29" s="14">
        <v>252211694.72</v>
      </c>
      <c r="E29" s="14">
        <v>269987686.32999998</v>
      </c>
      <c r="F29" s="26">
        <v>266431882.66</v>
      </c>
      <c r="G29" s="14">
        <f t="shared" si="1"/>
        <v>98.682975613319712</v>
      </c>
      <c r="H29" s="14">
        <f t="shared" si="2"/>
        <v>105.63819530882061</v>
      </c>
      <c r="I29" s="14"/>
    </row>
    <row r="30" spans="1:9" ht="38.25" x14ac:dyDescent="0.2">
      <c r="A30" s="30" t="s">
        <v>37</v>
      </c>
      <c r="B30" s="12" t="s">
        <v>70</v>
      </c>
      <c r="C30" s="13" t="s">
        <v>67</v>
      </c>
      <c r="D30" s="14">
        <v>30917969.800000001</v>
      </c>
      <c r="E30" s="14">
        <v>34591524.549999997</v>
      </c>
      <c r="F30" s="26">
        <v>34926164.719999999</v>
      </c>
      <c r="G30" s="14">
        <f t="shared" si="1"/>
        <v>100.96740509229738</v>
      </c>
      <c r="H30" s="14">
        <f t="shared" si="2"/>
        <v>112.96396544122376</v>
      </c>
      <c r="I30" s="14"/>
    </row>
    <row r="31" spans="1:9" ht="51" x14ac:dyDescent="0.2">
      <c r="A31" s="30" t="s">
        <v>38</v>
      </c>
      <c r="B31" s="12" t="s">
        <v>70</v>
      </c>
      <c r="C31" s="13" t="s">
        <v>68</v>
      </c>
      <c r="D31" s="14">
        <v>200000</v>
      </c>
      <c r="E31" s="14">
        <v>200000</v>
      </c>
      <c r="F31" s="26">
        <v>217850</v>
      </c>
      <c r="G31" s="14">
        <f t="shared" si="1"/>
        <v>108.92500000000001</v>
      </c>
      <c r="H31" s="14">
        <f t="shared" si="2"/>
        <v>108.92500000000001</v>
      </c>
      <c r="I31" s="14"/>
    </row>
    <row r="32" spans="1:9" ht="38.25" x14ac:dyDescent="0.2">
      <c r="A32" s="30" t="s">
        <v>39</v>
      </c>
      <c r="B32" s="12" t="s">
        <v>70</v>
      </c>
      <c r="C32" s="13" t="s">
        <v>70</v>
      </c>
      <c r="D32" s="14">
        <v>3264925.22</v>
      </c>
      <c r="E32" s="14">
        <v>3371776.06</v>
      </c>
      <c r="F32" s="26">
        <v>3371775.81</v>
      </c>
      <c r="G32" s="14">
        <f t="shared" si="1"/>
        <v>99.999992585509972</v>
      </c>
      <c r="H32" s="14">
        <f t="shared" si="2"/>
        <v>103.27268108149809</v>
      </c>
      <c r="I32" s="14"/>
    </row>
    <row r="33" spans="1:9" ht="38.25" x14ac:dyDescent="0.2">
      <c r="A33" s="30" t="s">
        <v>40</v>
      </c>
      <c r="B33" s="12" t="s">
        <v>70</v>
      </c>
      <c r="C33" s="13" t="s">
        <v>72</v>
      </c>
      <c r="D33" s="14">
        <v>17937969</v>
      </c>
      <c r="E33" s="14">
        <v>17551077</v>
      </c>
      <c r="F33" s="14">
        <v>17069317.579999998</v>
      </c>
      <c r="G33" s="14">
        <f t="shared" si="1"/>
        <v>97.255100527449102</v>
      </c>
      <c r="H33" s="14">
        <f t="shared" si="2"/>
        <v>95.157470614426856</v>
      </c>
      <c r="I33" s="14"/>
    </row>
    <row r="34" spans="1:9" s="11" customFormat="1" ht="38.25" x14ac:dyDescent="0.2">
      <c r="A34" s="27" t="s">
        <v>41</v>
      </c>
      <c r="B34" s="10" t="s">
        <v>71</v>
      </c>
      <c r="C34" s="28" t="s">
        <v>64</v>
      </c>
      <c r="D34" s="29">
        <f>D35+D36</f>
        <v>126521943.84999999</v>
      </c>
      <c r="E34" s="29">
        <f t="shared" ref="E34" si="7">E35+E36</f>
        <v>96873171.789999992</v>
      </c>
      <c r="F34" s="29">
        <f>F35+F36</f>
        <v>96063477</v>
      </c>
      <c r="G34" s="29">
        <f t="shared" si="1"/>
        <v>99.164170249576188</v>
      </c>
      <c r="H34" s="29">
        <f t="shared" si="2"/>
        <v>75.926336631287867</v>
      </c>
      <c r="I34" s="29"/>
    </row>
    <row r="35" spans="1:9" ht="108.75" customHeight="1" x14ac:dyDescent="0.2">
      <c r="A35" s="30" t="s">
        <v>42</v>
      </c>
      <c r="B35" s="12" t="s">
        <v>71</v>
      </c>
      <c r="C35" s="13" t="s">
        <v>63</v>
      </c>
      <c r="D35" s="14">
        <v>36460540</v>
      </c>
      <c r="E35" s="14">
        <v>42293091.729999997</v>
      </c>
      <c r="F35" s="14">
        <v>41902166.5</v>
      </c>
      <c r="G35" s="14">
        <f t="shared" si="1"/>
        <v>99.075675922451651</v>
      </c>
      <c r="H35" s="14">
        <f t="shared" si="2"/>
        <v>114.92470078611015</v>
      </c>
      <c r="I35" s="35" t="s">
        <v>90</v>
      </c>
    </row>
    <row r="36" spans="1:9" ht="127.5" x14ac:dyDescent="0.2">
      <c r="A36" s="30" t="s">
        <v>43</v>
      </c>
      <c r="B36" s="12" t="s">
        <v>71</v>
      </c>
      <c r="C36" s="13" t="s">
        <v>66</v>
      </c>
      <c r="D36" s="14">
        <v>90061403.849999994</v>
      </c>
      <c r="E36" s="14">
        <v>54580080.060000002</v>
      </c>
      <c r="F36" s="14">
        <v>54161310.5</v>
      </c>
      <c r="G36" s="14">
        <f t="shared" si="1"/>
        <v>99.232742862341624</v>
      </c>
      <c r="H36" s="14">
        <f t="shared" si="2"/>
        <v>60.138203697343329</v>
      </c>
      <c r="I36" s="33" t="s">
        <v>91</v>
      </c>
    </row>
    <row r="37" spans="1:9" s="11" customFormat="1" ht="74.25" customHeight="1" x14ac:dyDescent="0.2">
      <c r="A37" s="27" t="s">
        <v>44</v>
      </c>
      <c r="B37" s="10" t="s">
        <v>72</v>
      </c>
      <c r="C37" s="28" t="s">
        <v>64</v>
      </c>
      <c r="D37" s="29">
        <f>D38</f>
        <v>0</v>
      </c>
      <c r="E37" s="29">
        <f t="shared" ref="E37:F37" si="8">E38</f>
        <v>205000</v>
      </c>
      <c r="F37" s="29">
        <f t="shared" si="8"/>
        <v>4860</v>
      </c>
      <c r="G37" s="29">
        <f t="shared" si="1"/>
        <v>2.3707317073170731</v>
      </c>
      <c r="H37" s="29">
        <v>0</v>
      </c>
      <c r="I37" s="36" t="s">
        <v>92</v>
      </c>
    </row>
    <row r="38" spans="1:9" ht="38.25" x14ac:dyDescent="0.2">
      <c r="A38" s="30" t="s">
        <v>45</v>
      </c>
      <c r="B38" s="12" t="s">
        <v>72</v>
      </c>
      <c r="C38" s="13" t="s">
        <v>72</v>
      </c>
      <c r="D38" s="14">
        <v>0</v>
      </c>
      <c r="E38" s="14">
        <v>205000</v>
      </c>
      <c r="F38" s="14">
        <v>4860</v>
      </c>
      <c r="G38" s="14">
        <f t="shared" si="1"/>
        <v>2.3707317073170731</v>
      </c>
      <c r="H38" s="14">
        <v>0</v>
      </c>
      <c r="I38" s="14"/>
    </row>
    <row r="39" spans="1:9" s="11" customFormat="1" ht="38.25" x14ac:dyDescent="0.2">
      <c r="A39" s="27" t="s">
        <v>46</v>
      </c>
      <c r="B39" s="10" t="s">
        <v>9</v>
      </c>
      <c r="C39" s="28" t="s">
        <v>64</v>
      </c>
      <c r="D39" s="29">
        <f>D40+D41+D42+D43</f>
        <v>47346048.030000001</v>
      </c>
      <c r="E39" s="29">
        <f t="shared" ref="E39" si="9">E40+E41+E42+E43</f>
        <v>42113435.800000004</v>
      </c>
      <c r="F39" s="29">
        <f>F40+F41+F42+F43</f>
        <v>42076305.460000001</v>
      </c>
      <c r="G39" s="29">
        <f t="shared" si="1"/>
        <v>99.91183255582294</v>
      </c>
      <c r="H39" s="29">
        <f t="shared" si="2"/>
        <v>88.869730866109634</v>
      </c>
      <c r="I39" s="29"/>
    </row>
    <row r="40" spans="1:9" ht="38.25" x14ac:dyDescent="0.2">
      <c r="A40" s="30" t="s">
        <v>47</v>
      </c>
      <c r="B40" s="12" t="s">
        <v>9</v>
      </c>
      <c r="C40" s="13" t="s">
        <v>63</v>
      </c>
      <c r="D40" s="14">
        <v>2085710</v>
      </c>
      <c r="E40" s="14">
        <v>2085710</v>
      </c>
      <c r="F40" s="14">
        <v>2178681.98</v>
      </c>
      <c r="G40" s="14">
        <f t="shared" si="1"/>
        <v>104.4575698443216</v>
      </c>
      <c r="H40" s="14">
        <f t="shared" si="2"/>
        <v>104.4575698443216</v>
      </c>
      <c r="I40" s="14"/>
    </row>
    <row r="41" spans="1:9" ht="111" customHeight="1" x14ac:dyDescent="0.2">
      <c r="A41" s="30" t="s">
        <v>48</v>
      </c>
      <c r="B41" s="12" t="s">
        <v>9</v>
      </c>
      <c r="C41" s="13" t="s">
        <v>67</v>
      </c>
      <c r="D41" s="14">
        <v>1470000</v>
      </c>
      <c r="E41" s="14">
        <v>856086.95</v>
      </c>
      <c r="F41" s="14">
        <v>856086.95</v>
      </c>
      <c r="G41" s="14">
        <f t="shared" si="1"/>
        <v>100</v>
      </c>
      <c r="H41" s="14">
        <f t="shared" si="2"/>
        <v>58.237207482993192</v>
      </c>
      <c r="I41" s="35" t="s">
        <v>93</v>
      </c>
    </row>
    <row r="42" spans="1:9" ht="148.5" customHeight="1" x14ac:dyDescent="0.2">
      <c r="A42" s="30" t="s">
        <v>49</v>
      </c>
      <c r="B42" s="12" t="s">
        <v>9</v>
      </c>
      <c r="C42" s="13" t="s">
        <v>66</v>
      </c>
      <c r="D42" s="14">
        <v>43197418.030000001</v>
      </c>
      <c r="E42" s="14">
        <v>38880648.810000002</v>
      </c>
      <c r="F42" s="14">
        <v>38750546.490000002</v>
      </c>
      <c r="G42" s="14">
        <f t="shared" si="1"/>
        <v>99.665380275324679</v>
      </c>
      <c r="H42" s="14">
        <f t="shared" si="2"/>
        <v>89.705700611754835</v>
      </c>
      <c r="I42" s="35" t="s">
        <v>94</v>
      </c>
    </row>
    <row r="43" spans="1:9" ht="102" x14ac:dyDescent="0.2">
      <c r="A43" s="30" t="s">
        <v>50</v>
      </c>
      <c r="B43" s="12" t="s">
        <v>9</v>
      </c>
      <c r="C43" s="13" t="s">
        <v>69</v>
      </c>
      <c r="D43" s="14">
        <v>592920</v>
      </c>
      <c r="E43" s="14">
        <v>290990.03999999998</v>
      </c>
      <c r="F43" s="14">
        <v>290990.03999999998</v>
      </c>
      <c r="G43" s="14">
        <f t="shared" si="1"/>
        <v>100</v>
      </c>
      <c r="H43" s="14">
        <f t="shared" si="2"/>
        <v>49.077453956688927</v>
      </c>
      <c r="I43" s="33" t="s">
        <v>95</v>
      </c>
    </row>
    <row r="44" spans="1:9" s="11" customFormat="1" ht="114.75" x14ac:dyDescent="0.2">
      <c r="A44" s="27" t="s">
        <v>51</v>
      </c>
      <c r="B44" s="10" t="s">
        <v>10</v>
      </c>
      <c r="C44" s="28" t="s">
        <v>64</v>
      </c>
      <c r="D44" s="29">
        <f>D45</f>
        <v>3865250</v>
      </c>
      <c r="E44" s="29">
        <f t="shared" ref="E44:F44" si="10">E45</f>
        <v>20115294</v>
      </c>
      <c r="F44" s="29">
        <f t="shared" si="10"/>
        <v>12344950.439999999</v>
      </c>
      <c r="G44" s="29">
        <f t="shared" si="1"/>
        <v>61.370966986612274</v>
      </c>
      <c r="H44" s="29" t="s">
        <v>96</v>
      </c>
      <c r="I44" s="34" t="s">
        <v>97</v>
      </c>
    </row>
    <row r="45" spans="1:9" ht="38.25" x14ac:dyDescent="0.2">
      <c r="A45" s="30" t="s">
        <v>52</v>
      </c>
      <c r="B45" s="12" t="s">
        <v>10</v>
      </c>
      <c r="C45" s="13" t="s">
        <v>65</v>
      </c>
      <c r="D45" s="14">
        <v>3865250</v>
      </c>
      <c r="E45" s="14">
        <v>20115294</v>
      </c>
      <c r="F45" s="14">
        <v>12344950.439999999</v>
      </c>
      <c r="G45" s="14">
        <f t="shared" si="1"/>
        <v>61.370966986612274</v>
      </c>
      <c r="H45" s="14" t="s">
        <v>96</v>
      </c>
      <c r="I45" s="14"/>
    </row>
    <row r="46" spans="1:9" s="11" customFormat="1" ht="38.25" x14ac:dyDescent="0.2">
      <c r="A46" s="27" t="s">
        <v>53</v>
      </c>
      <c r="B46" s="10" t="s">
        <v>11</v>
      </c>
      <c r="C46" s="28" t="s">
        <v>64</v>
      </c>
      <c r="D46" s="29">
        <f>D47</f>
        <v>3631620</v>
      </c>
      <c r="E46" s="29">
        <f t="shared" ref="E46:F46" si="11">E47</f>
        <v>3696920</v>
      </c>
      <c r="F46" s="29">
        <f t="shared" si="11"/>
        <v>3696920</v>
      </c>
      <c r="G46" s="29">
        <f t="shared" si="1"/>
        <v>100</v>
      </c>
      <c r="H46" s="29">
        <f t="shared" si="2"/>
        <v>101.79809561573072</v>
      </c>
      <c r="I46" s="29"/>
    </row>
    <row r="47" spans="1:9" ht="38.25" x14ac:dyDescent="0.2">
      <c r="A47" s="30" t="s">
        <v>54</v>
      </c>
      <c r="B47" s="12" t="s">
        <v>11</v>
      </c>
      <c r="C47" s="13" t="s">
        <v>65</v>
      </c>
      <c r="D47" s="14">
        <v>3631620</v>
      </c>
      <c r="E47" s="14">
        <v>3696920</v>
      </c>
      <c r="F47" s="14">
        <v>3696920</v>
      </c>
      <c r="G47" s="14">
        <f t="shared" si="1"/>
        <v>100</v>
      </c>
      <c r="H47" s="14">
        <f t="shared" si="2"/>
        <v>101.79809561573072</v>
      </c>
      <c r="I47" s="14"/>
    </row>
    <row r="48" spans="1:9" s="11" customFormat="1" ht="21.75" customHeight="1" x14ac:dyDescent="0.2">
      <c r="A48" s="31" t="s">
        <v>73</v>
      </c>
      <c r="B48" s="32" t="s">
        <v>13</v>
      </c>
      <c r="C48" s="15" t="s">
        <v>13</v>
      </c>
      <c r="D48" s="16">
        <f>D7+D15+D17+D22+D27+D34+D37+D39+D44+D46</f>
        <v>1084156410.1300001</v>
      </c>
      <c r="E48" s="16">
        <f t="shared" ref="E48" si="12">E7+E15+E17+E22+E27+E34+E37+E39+E44+E46</f>
        <v>1017628702.02</v>
      </c>
      <c r="F48" s="16">
        <f>F7+F15+F17+F22+F27+F34+F37+F39+F44+F46</f>
        <v>974924003.97000015</v>
      </c>
      <c r="G48" s="29">
        <f t="shared" si="1"/>
        <v>95.803508886371745</v>
      </c>
      <c r="H48" s="29">
        <f t="shared" si="2"/>
        <v>89.924663531998846</v>
      </c>
      <c r="I48" s="16"/>
    </row>
    <row r="49" spans="1:9" ht="12.95" customHeight="1" x14ac:dyDescent="0.2">
      <c r="A49" s="1"/>
      <c r="B49" s="6"/>
      <c r="C49" s="17"/>
      <c r="D49" s="18"/>
      <c r="E49" s="18"/>
      <c r="F49" s="18"/>
      <c r="G49" s="18"/>
      <c r="H49" s="18"/>
      <c r="I49" s="18"/>
    </row>
    <row r="50" spans="1:9" ht="12.95" customHeight="1" x14ac:dyDescent="0.2">
      <c r="A50" s="3"/>
      <c r="B50" s="3"/>
      <c r="C50" s="19"/>
      <c r="D50" s="4"/>
      <c r="E50" s="4"/>
      <c r="F50" s="4"/>
      <c r="G50" s="4"/>
      <c r="H50" s="4"/>
      <c r="I50" s="4"/>
    </row>
  </sheetData>
  <mergeCells count="10">
    <mergeCell ref="A2:I2"/>
    <mergeCell ref="I4:I5"/>
    <mergeCell ref="A4:A5"/>
    <mergeCell ref="B4:B5"/>
    <mergeCell ref="F4:F5"/>
    <mergeCell ref="G4:G5"/>
    <mergeCell ref="H4:H5"/>
    <mergeCell ref="C4:C5"/>
    <mergeCell ref="D4:D5"/>
    <mergeCell ref="E4:E5"/>
  </mergeCells>
  <pageMargins left="0.78740157480314965" right="0.59055118110236227" top="0.59055118110236227" bottom="0.39370078740157483" header="0" footer="0"/>
  <pageSetup paperSize="9" scale="87" fitToWidth="2" fitToHeight="0" orientation="landscape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18FF6F5-D2AB-4EE7-BDE9-B64B8A853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2023-03-09T01:50:08Z</cp:lastPrinted>
  <dcterms:created xsi:type="dcterms:W3CDTF">2023-01-25T23:14:19Z</dcterms:created>
  <dcterms:modified xsi:type="dcterms:W3CDTF">2023-04-28T05:44:49Z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950_Орг=20024_Ф=0503317M_Период=M_12.2022..(3).xlsx</vt:lpwstr>
  </property>
  <property fmtid="{D5CDD505-2E9C-101B-9397-08002B2CF9AE}" pid="3" name="Название отчета">
    <vt:lpwstr>950_Орг=20024_Ф=0503317M_Период=M_12.2022..(3).xlsx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